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kylewesthorpe/Dropbox/Glidecoat/Detailing/95' Heisley/"/>
    </mc:Choice>
  </mc:AlternateContent>
  <xr:revisionPtr revIDLastSave="0" documentId="13_ncr:1_{D8D749EC-7799-1740-971A-F8F070C1B221}" xr6:coauthVersionLast="41" xr6:coauthVersionMax="41" xr10:uidLastSave="{00000000-0000-0000-0000-000000000000}"/>
  <bookViews>
    <workbookView xWindow="0" yWindow="460" windowWidth="38400" windowHeight="19540" xr2:uid="{DD08BB9E-B4A6-5C4B-95BF-2B82C3E8500B}"/>
  </bookViews>
  <sheets>
    <sheet name="95' Heisley" sheetId="1" r:id="rId1"/>
    <sheet name="Glidecoat Costs"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7" i="1" l="1"/>
  <c r="B5" i="1" l="1"/>
  <c r="C18" i="1" l="1"/>
  <c r="D25" i="1"/>
  <c r="D24" i="1"/>
  <c r="D23" i="1"/>
  <c r="D22" i="1"/>
  <c r="D27" i="1" l="1"/>
  <c r="D12" i="1"/>
  <c r="D13" i="1" s="1"/>
  <c r="D30" i="1" l="1"/>
  <c r="D31" i="1" l="1"/>
  <c r="D32" i="1" s="1"/>
  <c r="D33" i="1"/>
  <c r="D34" i="1" s="1"/>
</calcChain>
</file>

<file path=xl/sharedStrings.xml><?xml version="1.0" encoding="utf-8"?>
<sst xmlns="http://schemas.openxmlformats.org/spreadsheetml/2006/main" count="61" uniqueCount="57">
  <si>
    <t>Surface Wipe</t>
  </si>
  <si>
    <t>Wash</t>
  </si>
  <si>
    <t>Sponges</t>
  </si>
  <si>
    <t>Microfibers</t>
  </si>
  <si>
    <t>Pads</t>
  </si>
  <si>
    <t>Labor</t>
  </si>
  <si>
    <t>Ceramic</t>
  </si>
  <si>
    <t>Product</t>
  </si>
  <si>
    <t>Size</t>
  </si>
  <si>
    <t>Nano Ceramic Top Coating</t>
  </si>
  <si>
    <t>Total</t>
  </si>
  <si>
    <t>Product Total</t>
  </si>
  <si>
    <t>Labor Total</t>
  </si>
  <si>
    <t xml:space="preserve">Size </t>
  </si>
  <si>
    <t>No. of Bottles</t>
  </si>
  <si>
    <t>Dealer Cost</t>
  </si>
  <si>
    <t>16 oz</t>
  </si>
  <si>
    <t>Compound - 16 oz</t>
  </si>
  <si>
    <t>Surface Wipe - 16 oz</t>
  </si>
  <si>
    <t>Polish - 16 oz</t>
  </si>
  <si>
    <t>12 oz</t>
  </si>
  <si>
    <t>Wash - 12 oz</t>
  </si>
  <si>
    <t>Sponges (Per Sponge)</t>
  </si>
  <si>
    <t>Microfiber Towels (Per Towel)</t>
  </si>
  <si>
    <t>Miscellaneous</t>
  </si>
  <si>
    <t>Miscellaneous Total</t>
  </si>
  <si>
    <t>Project Total</t>
  </si>
  <si>
    <t>Nano Ceramic Top Coating - 1 Liter</t>
  </si>
  <si>
    <t>Boat Brand</t>
  </si>
  <si>
    <t>Boat Condition</t>
  </si>
  <si>
    <t>Poor</t>
  </si>
  <si>
    <t>Average</t>
  </si>
  <si>
    <t>Good</t>
  </si>
  <si>
    <t>New</t>
  </si>
  <si>
    <t>Price</t>
  </si>
  <si>
    <t>Location</t>
  </si>
  <si>
    <t>Project Details</t>
  </si>
  <si>
    <t>Project Notes</t>
  </si>
  <si>
    <t>Nano Ceramic Top Coating - 250ml</t>
  </si>
  <si>
    <t>Nano Ceramic Top Coating - 50 ml</t>
  </si>
  <si>
    <t>Profit/Loss</t>
  </si>
  <si>
    <t>Profit Margin</t>
  </si>
  <si>
    <t>Date</t>
  </si>
  <si>
    <t>Nano Ceramic Top Coating - 120 ml</t>
  </si>
  <si>
    <t>Price Per Foot</t>
  </si>
  <si>
    <t>Total Cost</t>
  </si>
  <si>
    <t>Cost Per Foot</t>
  </si>
  <si>
    <t>Profit Per Foot</t>
  </si>
  <si>
    <t>Hourly Rate</t>
  </si>
  <si>
    <t>Hours</t>
  </si>
  <si>
    <t xml:space="preserve">Dealer Cost </t>
  </si>
  <si>
    <t>Heisley</t>
  </si>
  <si>
    <t>1.5L</t>
  </si>
  <si>
    <t>Miscellaneous materials</t>
  </si>
  <si>
    <t>North Palm Beach</t>
  </si>
  <si>
    <t xml:space="preserve">The time to complete for the project is higher than expected due to the requirement to complete on the raft and the use of ineffective rafts. If the work was completed in a yard, could anticipate saving 20 - 25% of the time. </t>
  </si>
  <si>
    <t>The project included ceramic coating application to the hull and transom after newly painted surface. The work was completed in the water with rafts and the customer specifically requested no buffing. Only surface wipe and coating.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</si>
</sst>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44" fontId="0" fillId="0" borderId="0" xfId="1" applyFont="1"/>
    <xf numFmtId="0" fontId="0" fillId="0" borderId="3" xfId="0" applyBorder="1"/>
    <xf numFmtId="0" fontId="0" fillId="0" borderId="0" xfId="0" applyBorder="1"/>
    <xf numFmtId="0" fontId="0" fillId="0" borderId="7" xfId="0" applyBorder="1"/>
    <xf numFmtId="0" fontId="0" fillId="0" borderId="8" xfId="0" applyBorder="1"/>
    <xf numFmtId="0" fontId="2" fillId="0" borderId="7" xfId="0" applyFont="1" applyBorder="1"/>
    <xf numFmtId="0" fontId="2" fillId="0" borderId="8" xfId="0" applyFont="1" applyBorder="1"/>
    <xf numFmtId="0" fontId="0" fillId="0" borderId="10" xfId="0" applyBorder="1"/>
    <xf numFmtId="0" fontId="0" fillId="0" borderId="11" xfId="0" applyBorder="1"/>
    <xf numFmtId="0" fontId="2" fillId="0" borderId="1" xfId="0" applyFont="1" applyBorder="1"/>
    <xf numFmtId="44" fontId="2" fillId="0" borderId="1" xfId="0" applyNumberFormat="1" applyFont="1" applyBorder="1"/>
    <xf numFmtId="0" fontId="0" fillId="0" borderId="9" xfId="0" applyBorder="1"/>
    <xf numFmtId="0" fontId="0" fillId="0" borderId="0" xfId="0" applyAlignment="1">
      <alignment wrapText="1"/>
    </xf>
    <xf numFmtId="0" fontId="0" fillId="0" borderId="1" xfId="0" applyBorder="1"/>
    <xf numFmtId="44" fontId="0" fillId="0" borderId="4" xfId="1" applyFont="1" applyBorder="1" applyAlignment="1">
      <alignment horizontal="right"/>
    </xf>
    <xf numFmtId="0" fontId="0" fillId="0" borderId="9" xfId="0" applyBorder="1" applyAlignment="1">
      <alignment horizontal="left"/>
    </xf>
    <xf numFmtId="0" fontId="0" fillId="0" borderId="4" xfId="0" applyBorder="1" applyAlignment="1">
      <alignment horizontal="left"/>
    </xf>
    <xf numFmtId="0" fontId="0" fillId="0" borderId="12" xfId="0" applyBorder="1" applyAlignment="1">
      <alignment vertical="center"/>
    </xf>
    <xf numFmtId="0" fontId="0" fillId="0" borderId="2" xfId="0" applyBorder="1" applyAlignment="1">
      <alignment horizontal="left"/>
    </xf>
    <xf numFmtId="0" fontId="2" fillId="0" borderId="7" xfId="0" applyFont="1" applyBorder="1" applyAlignment="1">
      <alignment horizontal="left" vertical="center"/>
    </xf>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44" fontId="0" fillId="0" borderId="15" xfId="1" applyFont="1" applyBorder="1"/>
    <xf numFmtId="44" fontId="0" fillId="0" borderId="16" xfId="1" applyFont="1" applyBorder="1"/>
    <xf numFmtId="0" fontId="0" fillId="0" borderId="5" xfId="0" applyBorder="1" applyAlignment="1">
      <alignment wrapText="1"/>
    </xf>
    <xf numFmtId="44" fontId="0" fillId="0" borderId="18" xfId="0" applyNumberFormat="1" applyBorder="1"/>
    <xf numFmtId="44" fontId="0" fillId="0" borderId="0" xfId="0" applyNumberFormat="1"/>
    <xf numFmtId="44" fontId="0" fillId="0" borderId="1" xfId="1" applyFont="1" applyBorder="1"/>
    <xf numFmtId="9" fontId="2" fillId="0" borderId="1" xfId="0" applyNumberFormat="1" applyFont="1" applyBorder="1"/>
    <xf numFmtId="14" fontId="0" fillId="0" borderId="1" xfId="1" applyNumberFormat="1" applyFont="1" applyBorder="1" applyAlignment="1">
      <alignment horizontal="right"/>
    </xf>
    <xf numFmtId="44" fontId="0" fillId="0" borderId="1" xfId="1" applyFont="1" applyBorder="1" applyAlignment="1">
      <alignment horizontal="right"/>
    </xf>
    <xf numFmtId="0" fontId="2" fillId="0" borderId="6" xfId="0" applyFont="1" applyBorder="1"/>
    <xf numFmtId="44" fontId="2" fillId="0" borderId="1" xfId="1" applyFont="1" applyBorder="1"/>
    <xf numFmtId="0" fontId="2" fillId="0" borderId="12" xfId="0" applyFont="1" applyBorder="1"/>
    <xf numFmtId="44" fontId="2" fillId="0" borderId="12" xfId="0" applyNumberFormat="1" applyFont="1" applyBorder="1"/>
    <xf numFmtId="0" fontId="3" fillId="0" borderId="7" xfId="0" applyFont="1" applyBorder="1" applyAlignment="1"/>
    <xf numFmtId="0" fontId="3" fillId="0" borderId="8" xfId="0" applyFont="1" applyBorder="1" applyAlignment="1"/>
    <xf numFmtId="0" fontId="3" fillId="0" borderId="9" xfId="0" applyFont="1" applyBorder="1" applyAlignment="1"/>
    <xf numFmtId="0" fontId="0" fillId="0" borderId="5" xfId="0" applyBorder="1"/>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3891B-DA7B-F04B-834C-8B5BA488A714}">
  <dimension ref="A1:K36"/>
  <sheetViews>
    <sheetView tabSelected="1" workbookViewId="0">
      <selection activeCell="H24" sqref="H24"/>
    </sheetView>
  </sheetViews>
  <sheetFormatPr baseColWidth="10" defaultRowHeight="16" x14ac:dyDescent="0.2"/>
  <cols>
    <col min="1" max="1" width="21.6640625" customWidth="1"/>
    <col min="2" max="2" width="19.5" customWidth="1"/>
    <col min="3" max="3" width="16.1640625" customWidth="1"/>
    <col min="4" max="4" width="17.1640625" customWidth="1"/>
    <col min="5" max="5" width="12.33203125" customWidth="1"/>
  </cols>
  <sheetData>
    <row r="1" spans="1:11" ht="17" thickBot="1" x14ac:dyDescent="0.25">
      <c r="A1" s="14" t="s">
        <v>28</v>
      </c>
      <c r="B1" s="12" t="s">
        <v>51</v>
      </c>
    </row>
    <row r="2" spans="1:11" ht="17" thickBot="1" x14ac:dyDescent="0.25">
      <c r="A2" s="9" t="s">
        <v>8</v>
      </c>
      <c r="B2" s="17">
        <v>95</v>
      </c>
    </row>
    <row r="3" spans="1:11" ht="17" thickBot="1" x14ac:dyDescent="0.25">
      <c r="A3" s="14" t="s">
        <v>29</v>
      </c>
      <c r="B3" s="16" t="s">
        <v>32</v>
      </c>
    </row>
    <row r="4" spans="1:11" ht="17" thickBot="1" x14ac:dyDescent="0.25">
      <c r="A4" s="14" t="s">
        <v>34</v>
      </c>
      <c r="B4" s="15">
        <v>8000</v>
      </c>
      <c r="C4" s="30"/>
    </row>
    <row r="5" spans="1:11" ht="17" thickBot="1" x14ac:dyDescent="0.25">
      <c r="A5" s="14" t="s">
        <v>44</v>
      </c>
      <c r="B5" s="34">
        <f>B4/B2</f>
        <v>84.21052631578948</v>
      </c>
      <c r="C5" s="30"/>
    </row>
    <row r="6" spans="1:11" ht="17" thickBot="1" x14ac:dyDescent="0.25">
      <c r="A6" s="9" t="s">
        <v>42</v>
      </c>
      <c r="B6" s="33">
        <v>43296</v>
      </c>
      <c r="C6" s="30"/>
    </row>
    <row r="7" spans="1:11" ht="17" thickBot="1" x14ac:dyDescent="0.25">
      <c r="A7" s="14" t="s">
        <v>35</v>
      </c>
      <c r="B7" s="19" t="s">
        <v>54</v>
      </c>
    </row>
    <row r="8" spans="1:11" ht="86" customHeight="1" thickBot="1" x14ac:dyDescent="0.25">
      <c r="A8" s="18" t="s">
        <v>36</v>
      </c>
      <c r="B8" s="46" t="s">
        <v>56</v>
      </c>
      <c r="C8" s="47"/>
      <c r="D8" s="48"/>
    </row>
    <row r="9" spans="1:11" ht="17" thickBot="1" x14ac:dyDescent="0.25"/>
    <row r="10" spans="1:11" ht="20" thickBot="1" x14ac:dyDescent="0.3">
      <c r="A10" s="43" t="s">
        <v>5</v>
      </c>
      <c r="B10" s="44"/>
      <c r="C10" s="44"/>
      <c r="D10" s="45"/>
    </row>
    <row r="11" spans="1:11" ht="17" thickBot="1" x14ac:dyDescent="0.25">
      <c r="A11" s="2"/>
      <c r="B11" s="8" t="s">
        <v>48</v>
      </c>
      <c r="C11" s="14" t="s">
        <v>49</v>
      </c>
      <c r="D11" s="8" t="s">
        <v>10</v>
      </c>
    </row>
    <row r="12" spans="1:11" ht="17" thickBot="1" x14ac:dyDescent="0.25">
      <c r="A12" s="21" t="s">
        <v>5</v>
      </c>
      <c r="B12" s="26">
        <v>22.5</v>
      </c>
      <c r="C12" s="23">
        <v>113</v>
      </c>
      <c r="D12" s="29">
        <f>C12*B12</f>
        <v>2542.5</v>
      </c>
    </row>
    <row r="13" spans="1:11" ht="17" thickBot="1" x14ac:dyDescent="0.25">
      <c r="A13" s="6" t="s">
        <v>12</v>
      </c>
      <c r="B13" s="10"/>
      <c r="C13" s="7">
        <v>113</v>
      </c>
      <c r="D13" s="11">
        <f>SUM(D12:D12)</f>
        <v>2542.5</v>
      </c>
      <c r="J13" s="30"/>
    </row>
    <row r="14" spans="1:11" ht="17" thickBot="1" x14ac:dyDescent="0.25">
      <c r="J14" s="30"/>
      <c r="K14" s="30"/>
    </row>
    <row r="15" spans="1:11" ht="20" thickBot="1" x14ac:dyDescent="0.3">
      <c r="A15" s="39" t="s">
        <v>6</v>
      </c>
      <c r="B15" s="40"/>
      <c r="C15" s="41"/>
    </row>
    <row r="16" spans="1:11" ht="17" thickBot="1" x14ac:dyDescent="0.25">
      <c r="A16" s="4" t="s">
        <v>7</v>
      </c>
      <c r="B16" s="4" t="s">
        <v>8</v>
      </c>
      <c r="C16" s="14" t="s">
        <v>50</v>
      </c>
    </row>
    <row r="17" spans="1:10" ht="35" thickBot="1" x14ac:dyDescent="0.25">
      <c r="A17" s="28" t="s">
        <v>9</v>
      </c>
      <c r="B17" s="42" t="s">
        <v>52</v>
      </c>
      <c r="C17" s="31">
        <f>'Glidecoat Costs'!D9+'Glidecoat Costs'!D10*2</f>
        <v>1095.25</v>
      </c>
    </row>
    <row r="18" spans="1:10" ht="17" thickBot="1" x14ac:dyDescent="0.25">
      <c r="A18" s="6" t="s">
        <v>11</v>
      </c>
      <c r="B18" s="7"/>
      <c r="C18" s="36">
        <f>C17</f>
        <v>1095.25</v>
      </c>
    </row>
    <row r="19" spans="1:10" ht="17" thickBot="1" x14ac:dyDescent="0.25"/>
    <row r="20" spans="1:10" ht="20" thickBot="1" x14ac:dyDescent="0.3">
      <c r="A20" s="39" t="s">
        <v>24</v>
      </c>
      <c r="B20" s="40"/>
      <c r="C20" s="40"/>
      <c r="D20" s="41"/>
    </row>
    <row r="21" spans="1:10" x14ac:dyDescent="0.2">
      <c r="A21" s="2"/>
      <c r="B21" s="8" t="s">
        <v>13</v>
      </c>
      <c r="C21" s="3" t="s">
        <v>14</v>
      </c>
      <c r="D21" s="8" t="s">
        <v>15</v>
      </c>
    </row>
    <row r="22" spans="1:10" x14ac:dyDescent="0.2">
      <c r="A22" s="22" t="s">
        <v>0</v>
      </c>
      <c r="B22" s="24" t="s">
        <v>16</v>
      </c>
      <c r="C22" s="25">
        <v>5</v>
      </c>
      <c r="D22" s="27">
        <f>C22*'Glidecoat Costs'!D4</f>
        <v>64.850000000000009</v>
      </c>
    </row>
    <row r="23" spans="1:10" hidden="1" x14ac:dyDescent="0.2">
      <c r="A23" s="22" t="s">
        <v>1</v>
      </c>
      <c r="B23" s="24" t="s">
        <v>20</v>
      </c>
      <c r="C23" s="25">
        <v>0</v>
      </c>
      <c r="D23" s="27">
        <f>'95'' Heisley'!C23*'Glidecoat Costs'!D6</f>
        <v>0</v>
      </c>
    </row>
    <row r="24" spans="1:10" x14ac:dyDescent="0.2">
      <c r="A24" s="22" t="s">
        <v>2</v>
      </c>
      <c r="B24" s="24"/>
      <c r="C24" s="25">
        <v>40</v>
      </c>
      <c r="D24" s="27">
        <f>C24*'Glidecoat Costs'!D7</f>
        <v>129.60000000000002</v>
      </c>
    </row>
    <row r="25" spans="1:10" x14ac:dyDescent="0.2">
      <c r="A25" s="22" t="s">
        <v>3</v>
      </c>
      <c r="B25" s="24"/>
      <c r="C25" s="25">
        <v>110</v>
      </c>
      <c r="D25" s="27">
        <f>C25*'Glidecoat Costs'!D8</f>
        <v>143</v>
      </c>
    </row>
    <row r="26" spans="1:10" ht="17" thickBot="1" x14ac:dyDescent="0.25">
      <c r="A26" s="22" t="s">
        <v>53</v>
      </c>
      <c r="B26" s="24"/>
      <c r="C26" s="25"/>
      <c r="D26" s="27">
        <v>113.89</v>
      </c>
      <c r="J26" s="13"/>
    </row>
    <row r="27" spans="1:10" ht="17" thickBot="1" x14ac:dyDescent="0.25">
      <c r="A27" s="6" t="s">
        <v>25</v>
      </c>
      <c r="B27" s="10"/>
      <c r="C27" s="7"/>
      <c r="D27" s="11">
        <f>SUM(D22:D26)</f>
        <v>451.34000000000003</v>
      </c>
    </row>
    <row r="28" spans="1:10" ht="17" thickBot="1" x14ac:dyDescent="0.25"/>
    <row r="29" spans="1:10" ht="17" thickBot="1" x14ac:dyDescent="0.25">
      <c r="A29" s="14" t="s">
        <v>26</v>
      </c>
      <c r="B29" s="5"/>
      <c r="C29" s="5"/>
      <c r="D29" s="14" t="s">
        <v>15</v>
      </c>
    </row>
    <row r="30" spans="1:10" ht="17" thickBot="1" x14ac:dyDescent="0.25">
      <c r="A30" s="10" t="s">
        <v>45</v>
      </c>
      <c r="B30" s="7"/>
      <c r="C30" s="7"/>
      <c r="D30" s="11">
        <f>D13+C18+D27</f>
        <v>4089.09</v>
      </c>
    </row>
    <row r="31" spans="1:10" ht="17" thickBot="1" x14ac:dyDescent="0.25">
      <c r="A31" s="10" t="s">
        <v>40</v>
      </c>
      <c r="B31" s="7"/>
      <c r="C31" s="7"/>
      <c r="D31" s="11">
        <f>B4-D30</f>
        <v>3910.91</v>
      </c>
    </row>
    <row r="32" spans="1:10" ht="17" thickBot="1" x14ac:dyDescent="0.25">
      <c r="A32" s="10" t="s">
        <v>41</v>
      </c>
      <c r="B32" s="7"/>
      <c r="C32" s="7"/>
      <c r="D32" s="32">
        <f>D31/$B$4</f>
        <v>0.48886374999999999</v>
      </c>
    </row>
    <row r="33" spans="1:4" ht="17" thickBot="1" x14ac:dyDescent="0.25">
      <c r="A33" s="10" t="s">
        <v>46</v>
      </c>
      <c r="B33" s="7"/>
      <c r="C33" s="7"/>
      <c r="D33" s="36">
        <f>D30/$B$2</f>
        <v>43.043052631578952</v>
      </c>
    </row>
    <row r="34" spans="1:4" ht="17" thickBot="1" x14ac:dyDescent="0.25">
      <c r="A34" s="37" t="s">
        <v>47</v>
      </c>
      <c r="B34" s="35"/>
      <c r="C34" s="35"/>
      <c r="D34" s="38">
        <f>$B$5-D33</f>
        <v>41.167473684210528</v>
      </c>
    </row>
    <row r="35" spans="1:4" ht="17" thickBot="1" x14ac:dyDescent="0.25"/>
    <row r="36" spans="1:4" ht="65" customHeight="1" thickBot="1" x14ac:dyDescent="0.25">
      <c r="A36" s="20" t="s">
        <v>37</v>
      </c>
      <c r="B36" s="46" t="s">
        <v>55</v>
      </c>
      <c r="C36" s="47"/>
      <c r="D36" s="48"/>
    </row>
  </sheetData>
  <mergeCells count="3">
    <mergeCell ref="A10:D10"/>
    <mergeCell ref="B8:D8"/>
    <mergeCell ref="B36:D36"/>
  </mergeCell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C84EEF41-9504-DA4D-A0BE-A5023A946C33}">
          <x14:formula1>
            <xm:f>'Glidecoat Costs'!$G$3:$G$6</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936F-6D53-6048-94B3-5E4826B31620}">
  <dimension ref="B3:G25"/>
  <sheetViews>
    <sheetView workbookViewId="0">
      <selection activeCell="D13" sqref="D13"/>
    </sheetView>
  </sheetViews>
  <sheetFormatPr baseColWidth="10" defaultRowHeight="16" x14ac:dyDescent="0.2"/>
  <cols>
    <col min="2" max="2" width="30.1640625" bestFit="1" customWidth="1"/>
    <col min="3" max="3" width="17.1640625" customWidth="1"/>
  </cols>
  <sheetData>
    <row r="3" spans="2:7" x14ac:dyDescent="0.2">
      <c r="B3" t="s">
        <v>17</v>
      </c>
      <c r="C3" s="1"/>
      <c r="D3" s="1">
        <v>12.97</v>
      </c>
      <c r="G3" t="s">
        <v>30</v>
      </c>
    </row>
    <row r="4" spans="2:7" x14ac:dyDescent="0.2">
      <c r="B4" t="s">
        <v>18</v>
      </c>
      <c r="C4" s="1"/>
      <c r="D4" s="1">
        <v>12.97</v>
      </c>
      <c r="G4" t="s">
        <v>31</v>
      </c>
    </row>
    <row r="5" spans="2:7" x14ac:dyDescent="0.2">
      <c r="B5" t="s">
        <v>19</v>
      </c>
      <c r="C5" s="1"/>
      <c r="D5" s="1">
        <v>12.97</v>
      </c>
      <c r="G5" t="s">
        <v>32</v>
      </c>
    </row>
    <row r="6" spans="2:7" x14ac:dyDescent="0.2">
      <c r="B6" t="s">
        <v>21</v>
      </c>
      <c r="C6" s="1"/>
      <c r="D6" s="1">
        <v>9.7200000000000006</v>
      </c>
      <c r="G6" t="s">
        <v>33</v>
      </c>
    </row>
    <row r="7" spans="2:7" x14ac:dyDescent="0.2">
      <c r="B7" t="s">
        <v>22</v>
      </c>
      <c r="C7" s="1"/>
      <c r="D7" s="1">
        <v>3.24</v>
      </c>
    </row>
    <row r="8" spans="2:7" x14ac:dyDescent="0.2">
      <c r="B8" t="s">
        <v>23</v>
      </c>
      <c r="C8" s="1"/>
      <c r="D8" s="1">
        <v>1.3</v>
      </c>
    </row>
    <row r="9" spans="2:7" x14ac:dyDescent="0.2">
      <c r="B9" t="s">
        <v>27</v>
      </c>
      <c r="C9" s="1"/>
      <c r="D9" s="1">
        <v>711.75</v>
      </c>
    </row>
    <row r="10" spans="2:7" x14ac:dyDescent="0.2">
      <c r="B10" t="s">
        <v>38</v>
      </c>
      <c r="C10" s="1"/>
      <c r="D10" s="1">
        <v>191.75</v>
      </c>
    </row>
    <row r="11" spans="2:7" x14ac:dyDescent="0.2">
      <c r="B11" t="s">
        <v>43</v>
      </c>
      <c r="C11" s="1"/>
      <c r="D11" s="1"/>
    </row>
    <row r="12" spans="2:7" x14ac:dyDescent="0.2">
      <c r="B12" t="s">
        <v>39</v>
      </c>
      <c r="C12" s="1"/>
      <c r="D12" s="1">
        <v>55.25</v>
      </c>
    </row>
    <row r="13" spans="2:7" x14ac:dyDescent="0.2">
      <c r="B13" t="s">
        <v>4</v>
      </c>
      <c r="C13" s="1"/>
      <c r="D13" s="1">
        <v>10</v>
      </c>
    </row>
    <row r="14" spans="2:7" x14ac:dyDescent="0.2">
      <c r="C14" s="1"/>
      <c r="D14" s="1"/>
    </row>
    <row r="15" spans="2:7" x14ac:dyDescent="0.2">
      <c r="C15" s="1"/>
      <c r="D15" s="1"/>
    </row>
    <row r="16" spans="2:7" x14ac:dyDescent="0.2">
      <c r="C16" s="1"/>
      <c r="D16" s="1"/>
    </row>
    <row r="17" spans="3:4" x14ac:dyDescent="0.2">
      <c r="C17" s="1"/>
      <c r="D17" s="1"/>
    </row>
    <row r="18" spans="3:4" x14ac:dyDescent="0.2">
      <c r="C18" s="1"/>
      <c r="D18" s="1"/>
    </row>
    <row r="19" spans="3:4" x14ac:dyDescent="0.2">
      <c r="C19" s="1"/>
      <c r="D19" s="1"/>
    </row>
    <row r="20" spans="3:4" x14ac:dyDescent="0.2">
      <c r="C20" s="1"/>
      <c r="D20" s="1"/>
    </row>
    <row r="21" spans="3:4" x14ac:dyDescent="0.2">
      <c r="C21" s="1"/>
      <c r="D21" s="1"/>
    </row>
    <row r="22" spans="3:4" x14ac:dyDescent="0.2">
      <c r="C22" s="1"/>
      <c r="D22" s="1"/>
    </row>
    <row r="23" spans="3:4" x14ac:dyDescent="0.2">
      <c r="C23" s="1"/>
      <c r="D23" s="1"/>
    </row>
    <row r="24" spans="3:4" x14ac:dyDescent="0.2">
      <c r="C24" s="1"/>
      <c r="D24" s="1"/>
    </row>
    <row r="25" spans="3:4" x14ac:dyDescent="0.2">
      <c r="C25" s="1"/>
      <c r="D2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95' Heisley</vt:lpstr>
      <vt:lpstr>Glidecoat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Westhorpe</dc:creator>
  <cp:lastModifiedBy>Paul  Westhorpe</cp:lastModifiedBy>
  <cp:lastPrinted>2019-01-07T20:47:35Z</cp:lastPrinted>
  <dcterms:created xsi:type="dcterms:W3CDTF">2018-09-21T17:23:01Z</dcterms:created>
  <dcterms:modified xsi:type="dcterms:W3CDTF">2019-03-20T20:04:32Z</dcterms:modified>
</cp:coreProperties>
</file>