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kylewesthorpe/Dropbox/Glidecoat/Detailing/35 Marlago/"/>
    </mc:Choice>
  </mc:AlternateContent>
  <xr:revisionPtr revIDLastSave="0" documentId="13_ncr:1_{907D7904-4295-C944-8FC4-E09A0E34CA38}" xr6:coauthVersionLast="41" xr6:coauthVersionMax="41" xr10:uidLastSave="{00000000-0000-0000-0000-000000000000}"/>
  <bookViews>
    <workbookView xWindow="2920" yWindow="460" windowWidth="28040" windowHeight="17440" xr2:uid="{DD08BB9E-B4A6-5C4B-95BF-2B82C3E8500B}"/>
  </bookViews>
  <sheets>
    <sheet name="Marlago 35" sheetId="1" r:id="rId1"/>
    <sheet name="Glidecoat Costs"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9" i="1" l="1"/>
  <c r="D15" i="1"/>
  <c r="C15" i="1"/>
  <c r="D12" i="1"/>
  <c r="B5" i="1" l="1"/>
  <c r="C20" i="1" l="1"/>
  <c r="D29" i="1"/>
  <c r="D28" i="1"/>
  <c r="D27" i="1"/>
  <c r="D26" i="1"/>
  <c r="C25" i="1"/>
  <c r="D24" i="1"/>
  <c r="D14" i="1"/>
  <c r="B13" i="1"/>
  <c r="D13" i="1" s="1"/>
  <c r="D25" i="1" l="1"/>
  <c r="D33" i="1" s="1"/>
  <c r="D36" i="1" l="1"/>
  <c r="D37" i="1" l="1"/>
  <c r="D38" i="1" s="1"/>
  <c r="D39" i="1"/>
  <c r="D40" i="1" s="1"/>
</calcChain>
</file>

<file path=xl/sharedStrings.xml><?xml version="1.0" encoding="utf-8"?>
<sst xmlns="http://schemas.openxmlformats.org/spreadsheetml/2006/main" count="67" uniqueCount="61">
  <si>
    <t>Compound</t>
  </si>
  <si>
    <t>Surface Wipe</t>
  </si>
  <si>
    <t>Wash</t>
  </si>
  <si>
    <t>Sponges</t>
  </si>
  <si>
    <t>Microfibers</t>
  </si>
  <si>
    <t>Pads</t>
  </si>
  <si>
    <t>Gas</t>
  </si>
  <si>
    <t>Water &amp; Gatorade</t>
  </si>
  <si>
    <t>Labor</t>
  </si>
  <si>
    <t>Ceramic</t>
  </si>
  <si>
    <t>1 Liter</t>
  </si>
  <si>
    <t>Polish</t>
  </si>
  <si>
    <t>Product</t>
  </si>
  <si>
    <t>Size</t>
  </si>
  <si>
    <t>Nano Ceramic Top Coating</t>
  </si>
  <si>
    <t>Dealer Cost (35%)</t>
  </si>
  <si>
    <t>Sub-Contractor</t>
  </si>
  <si>
    <t>Daily/Hourly Rate</t>
  </si>
  <si>
    <t>Total</t>
  </si>
  <si>
    <t>Product Total</t>
  </si>
  <si>
    <t>Labor Total</t>
  </si>
  <si>
    <t>Hours/Days</t>
  </si>
  <si>
    <t xml:space="preserve">Size </t>
  </si>
  <si>
    <t>No. of Bottles</t>
  </si>
  <si>
    <t>Dealer Cost</t>
  </si>
  <si>
    <t>16 oz</t>
  </si>
  <si>
    <t>Compound - 16 oz</t>
  </si>
  <si>
    <t>Surface Wipe - 16 oz</t>
  </si>
  <si>
    <t>Polish - 16 oz</t>
  </si>
  <si>
    <t>12 oz</t>
  </si>
  <si>
    <t>Wash - 12 oz</t>
  </si>
  <si>
    <t>Sponges (Per Sponge)</t>
  </si>
  <si>
    <t>Microfiber Towels (Per Towel)</t>
  </si>
  <si>
    <t>Miscellaneous</t>
  </si>
  <si>
    <t>Miscellaneous Total</t>
  </si>
  <si>
    <t>Project Total</t>
  </si>
  <si>
    <t>Nano Ceramic Top Coating - 1 Liter</t>
  </si>
  <si>
    <t>Boat Brand</t>
  </si>
  <si>
    <t>Marlago</t>
  </si>
  <si>
    <t>Boat Condition</t>
  </si>
  <si>
    <t>Poor</t>
  </si>
  <si>
    <t>Average</t>
  </si>
  <si>
    <t>Good</t>
  </si>
  <si>
    <t>New</t>
  </si>
  <si>
    <t>Price</t>
  </si>
  <si>
    <t>Location</t>
  </si>
  <si>
    <t>Pompano Beach</t>
  </si>
  <si>
    <t>Project Details</t>
  </si>
  <si>
    <t>Project Notes</t>
  </si>
  <si>
    <t xml:space="preserve">• Full hull restoration
• Interior restoration
• Ceramic coating application to hull, interior, non-skid and center console metal
• Cleaning the bottom </t>
  </si>
  <si>
    <t>Nano Ceramic Top Coating - 250ml</t>
  </si>
  <si>
    <t>Nano Ceramic Top Coating - 50 ml</t>
  </si>
  <si>
    <t>Profit/Loss</t>
  </si>
  <si>
    <t>Profit Margin</t>
  </si>
  <si>
    <t>Price Per Foot</t>
  </si>
  <si>
    <t>Total Cost</t>
  </si>
  <si>
    <t>Cost Per Foot</t>
  </si>
  <si>
    <t>Date</t>
  </si>
  <si>
    <t>• 4 buffing steps on hull required with 2 heavy, 1 nano compound and polish
• Approximately 5-6 hours on 1 side of the hull
• Experienced yellowing issues on spots of the hull and topside where the gel coat was completely worn down. Noted black spots during the restoration process, which is an indication little gel coat is left. 
• 2 hours to complete necessary prep and apply ceramic coating onto the metal over the center console</t>
  </si>
  <si>
    <t>Travel Time</t>
  </si>
  <si>
    <t>Profit Per Foot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</si>
</sst>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4" x14ac:knownFonts="1">
    <font>
      <sz val="12"/>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8">
    <xf numFmtId="0" fontId="0" fillId="0" borderId="0" xfId="0"/>
    <xf numFmtId="44" fontId="0" fillId="0" borderId="0" xfId="1" applyFont="1"/>
    <xf numFmtId="0" fontId="0" fillId="0" borderId="3" xfId="0" applyBorder="1"/>
    <xf numFmtId="0" fontId="0" fillId="0" borderId="0" xfId="0" applyBorder="1"/>
    <xf numFmtId="0" fontId="0" fillId="0" borderId="6" xfId="0" applyBorder="1"/>
    <xf numFmtId="0" fontId="0" fillId="0" borderId="7" xfId="0" applyBorder="1"/>
    <xf numFmtId="0" fontId="2" fillId="0" borderId="6" xfId="0" applyFont="1" applyBorder="1"/>
    <xf numFmtId="0" fontId="2" fillId="0" borderId="7" xfId="0" applyFont="1" applyBorder="1"/>
    <xf numFmtId="44" fontId="2" fillId="0" borderId="8" xfId="1" applyFont="1" applyBorder="1"/>
    <xf numFmtId="0" fontId="0" fillId="0" borderId="9" xfId="0" applyBorder="1"/>
    <xf numFmtId="0" fontId="0" fillId="0" borderId="10" xfId="0" applyBorder="1"/>
    <xf numFmtId="0" fontId="2" fillId="0" borderId="1" xfId="0" applyFont="1" applyBorder="1"/>
    <xf numFmtId="44" fontId="2" fillId="0" borderId="1" xfId="0" applyNumberFormat="1" applyFont="1" applyBorder="1"/>
    <xf numFmtId="0" fontId="0" fillId="0" borderId="11" xfId="0" applyBorder="1"/>
    <xf numFmtId="44" fontId="0" fillId="0" borderId="11" xfId="1" applyFont="1" applyBorder="1"/>
    <xf numFmtId="0" fontId="0" fillId="0" borderId="8" xfId="0" applyBorder="1"/>
    <xf numFmtId="0" fontId="0" fillId="0" borderId="0" xfId="0" applyAlignment="1">
      <alignment wrapText="1"/>
    </xf>
    <xf numFmtId="0" fontId="0" fillId="0" borderId="1" xfId="0" applyBorder="1"/>
    <xf numFmtId="44" fontId="0" fillId="0" borderId="4" xfId="1" applyFont="1" applyBorder="1" applyAlignment="1">
      <alignment horizontal="right"/>
    </xf>
    <xf numFmtId="0" fontId="0" fillId="0" borderId="8" xfId="0" applyBorder="1" applyAlignment="1">
      <alignment horizontal="left"/>
    </xf>
    <xf numFmtId="0" fontId="0" fillId="0" borderId="4" xfId="0" applyBorder="1" applyAlignment="1">
      <alignment horizontal="left"/>
    </xf>
    <xf numFmtId="0" fontId="0" fillId="0" borderId="11" xfId="0" applyBorder="1" applyAlignment="1">
      <alignment vertical="center"/>
    </xf>
    <xf numFmtId="0" fontId="0" fillId="0" borderId="2" xfId="0" applyBorder="1" applyAlignment="1">
      <alignment horizontal="left"/>
    </xf>
    <xf numFmtId="0" fontId="2" fillId="0" borderId="6" xfId="0" applyFont="1" applyBorder="1" applyAlignment="1">
      <alignment horizontal="left" vertical="center"/>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44" fontId="0" fillId="0" borderId="14" xfId="1" applyFont="1" applyBorder="1"/>
    <xf numFmtId="44" fontId="0" fillId="0" borderId="15" xfId="1" applyFont="1" applyBorder="1"/>
    <xf numFmtId="0" fontId="0" fillId="0" borderId="5" xfId="0" applyBorder="1" applyAlignment="1">
      <alignment wrapText="1"/>
    </xf>
    <xf numFmtId="10" fontId="2" fillId="0" borderId="1" xfId="0" applyNumberFormat="1" applyFont="1" applyBorder="1"/>
    <xf numFmtId="44" fontId="0" fillId="0" borderId="1" xfId="1" applyFont="1" applyBorder="1" applyAlignment="1">
      <alignment horizontal="right"/>
    </xf>
    <xf numFmtId="164" fontId="2" fillId="0" borderId="1" xfId="0" applyNumberFormat="1" applyFont="1" applyBorder="1"/>
    <xf numFmtId="14" fontId="0" fillId="0" borderId="2" xfId="1" applyNumberFormat="1" applyFont="1" applyBorder="1" applyAlignment="1">
      <alignment horizontal="right"/>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7" xfId="0" applyBorder="1" applyAlignment="1">
      <alignment horizontal="left" wrapText="1"/>
    </xf>
    <xf numFmtId="0" fontId="0" fillId="0" borderId="8" xfId="0" applyBorder="1" applyAlignment="1">
      <alignment horizontal="left" wrapText="1"/>
    </xf>
    <xf numFmtId="44" fontId="0" fillId="0" borderId="1" xfId="0" applyNumberFormat="1" applyBorder="1"/>
    <xf numFmtId="44" fontId="0" fillId="0" borderId="14" xfId="0" applyNumberFormat="1" applyBorder="1"/>
    <xf numFmtId="44" fontId="0" fillId="0" borderId="15" xfId="0" applyNumberFormat="1" applyBorder="1"/>
    <xf numFmtId="0" fontId="2" fillId="0" borderId="8" xfId="0" applyFont="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3891B-DA7B-F04B-834C-8B5BA488A714}">
  <dimension ref="A1:J42"/>
  <sheetViews>
    <sheetView tabSelected="1" topLeftCell="A8" workbookViewId="0">
      <selection activeCell="L18" sqref="L18"/>
    </sheetView>
  </sheetViews>
  <sheetFormatPr baseColWidth="10" defaultRowHeight="16" x14ac:dyDescent="0.2"/>
  <cols>
    <col min="1" max="1" width="23" customWidth="1"/>
    <col min="2" max="2" width="19.5" customWidth="1"/>
    <col min="3" max="3" width="15.83203125" customWidth="1"/>
    <col min="4" max="4" width="17.1640625" customWidth="1"/>
  </cols>
  <sheetData>
    <row r="1" spans="1:4" ht="17" thickBot="1" x14ac:dyDescent="0.25">
      <c r="A1" s="17" t="s">
        <v>37</v>
      </c>
      <c r="B1" s="15" t="s">
        <v>38</v>
      </c>
    </row>
    <row r="2" spans="1:4" ht="17" thickBot="1" x14ac:dyDescent="0.25">
      <c r="A2" s="10" t="s">
        <v>13</v>
      </c>
      <c r="B2" s="20">
        <v>35</v>
      </c>
    </row>
    <row r="3" spans="1:4" ht="17" thickBot="1" x14ac:dyDescent="0.25">
      <c r="A3" s="17" t="s">
        <v>39</v>
      </c>
      <c r="B3" s="19" t="s">
        <v>40</v>
      </c>
    </row>
    <row r="4" spans="1:4" ht="17" thickBot="1" x14ac:dyDescent="0.25">
      <c r="A4" s="17" t="s">
        <v>44</v>
      </c>
      <c r="B4" s="18">
        <v>5250</v>
      </c>
    </row>
    <row r="5" spans="1:4" ht="17" thickBot="1" x14ac:dyDescent="0.25">
      <c r="A5" s="10" t="s">
        <v>54</v>
      </c>
      <c r="B5" s="34">
        <f>B4/B2</f>
        <v>150</v>
      </c>
    </row>
    <row r="6" spans="1:4" ht="17" thickBot="1" x14ac:dyDescent="0.25">
      <c r="A6" s="17" t="s">
        <v>57</v>
      </c>
      <c r="B6" s="36">
        <v>43356</v>
      </c>
    </row>
    <row r="7" spans="1:4" ht="17" thickBot="1" x14ac:dyDescent="0.25">
      <c r="A7" s="17" t="s">
        <v>45</v>
      </c>
      <c r="B7" s="22" t="s">
        <v>46</v>
      </c>
    </row>
    <row r="8" spans="1:4" ht="103" customHeight="1" thickBot="1" x14ac:dyDescent="0.25">
      <c r="A8" s="21" t="s">
        <v>47</v>
      </c>
      <c r="B8" s="40" t="s">
        <v>49</v>
      </c>
      <c r="C8" s="41"/>
    </row>
    <row r="9" spans="1:4" ht="17" thickBot="1" x14ac:dyDescent="0.25"/>
    <row r="10" spans="1:4" ht="20" thickBot="1" x14ac:dyDescent="0.3">
      <c r="A10" s="37" t="s">
        <v>8</v>
      </c>
      <c r="B10" s="38"/>
      <c r="C10" s="38"/>
      <c r="D10" s="39"/>
    </row>
    <row r="11" spans="1:4" ht="17" thickBot="1" x14ac:dyDescent="0.25">
      <c r="A11" s="2"/>
      <c r="B11" s="9" t="s">
        <v>17</v>
      </c>
      <c r="C11" s="3" t="s">
        <v>21</v>
      </c>
      <c r="D11" s="9" t="s">
        <v>18</v>
      </c>
    </row>
    <row r="12" spans="1:4" ht="17" thickBot="1" x14ac:dyDescent="0.25">
      <c r="A12" s="4" t="s">
        <v>59</v>
      </c>
      <c r="B12" s="17">
        <v>22.5</v>
      </c>
      <c r="C12" s="5">
        <v>11.5</v>
      </c>
      <c r="D12" s="44">
        <f>C12*B12</f>
        <v>258.75</v>
      </c>
    </row>
    <row r="13" spans="1:4" x14ac:dyDescent="0.2">
      <c r="A13" s="24" t="s">
        <v>8</v>
      </c>
      <c r="B13" s="30">
        <f>22.5</f>
        <v>22.5</v>
      </c>
      <c r="C13" s="24">
        <v>60</v>
      </c>
      <c r="D13" s="45">
        <f>C13*B13</f>
        <v>1350</v>
      </c>
    </row>
    <row r="14" spans="1:4" ht="17" thickBot="1" x14ac:dyDescent="0.25">
      <c r="A14" s="25" t="s">
        <v>16</v>
      </c>
      <c r="B14" s="31">
        <v>225</v>
      </c>
      <c r="C14" s="25">
        <v>2</v>
      </c>
      <c r="D14" s="46">
        <f>C14*B14</f>
        <v>450</v>
      </c>
    </row>
    <row r="15" spans="1:4" ht="17" thickBot="1" x14ac:dyDescent="0.25">
      <c r="A15" s="6" t="s">
        <v>20</v>
      </c>
      <c r="B15" s="11"/>
      <c r="C15" s="7">
        <f>C13+C12+16</f>
        <v>87.5</v>
      </c>
      <c r="D15" s="12">
        <f>SUM(D12:D14)</f>
        <v>2058.75</v>
      </c>
    </row>
    <row r="16" spans="1:4" ht="17" thickBot="1" x14ac:dyDescent="0.25"/>
    <row r="17" spans="1:10" ht="20" thickBot="1" x14ac:dyDescent="0.3">
      <c r="A17" s="37" t="s">
        <v>9</v>
      </c>
      <c r="B17" s="38"/>
      <c r="C17" s="39"/>
    </row>
    <row r="18" spans="1:10" ht="17" thickBot="1" x14ac:dyDescent="0.25">
      <c r="A18" s="4" t="s">
        <v>12</v>
      </c>
      <c r="B18" s="17" t="s">
        <v>13</v>
      </c>
      <c r="C18" s="17" t="s">
        <v>15</v>
      </c>
    </row>
    <row r="19" spans="1:10" ht="22" customHeight="1" thickBot="1" x14ac:dyDescent="0.25">
      <c r="A19" s="32" t="s">
        <v>14</v>
      </c>
      <c r="B19" s="13" t="s">
        <v>10</v>
      </c>
      <c r="C19" s="14">
        <f>'Glidecoat Costs'!D9</f>
        <v>711.75</v>
      </c>
    </row>
    <row r="20" spans="1:10" ht="17" thickBot="1" x14ac:dyDescent="0.25">
      <c r="A20" s="6" t="s">
        <v>19</v>
      </c>
      <c r="B20" s="7"/>
      <c r="C20" s="8">
        <f>'Glidecoat Costs'!D9</f>
        <v>711.75</v>
      </c>
    </row>
    <row r="21" spans="1:10" ht="17" thickBot="1" x14ac:dyDescent="0.25"/>
    <row r="22" spans="1:10" ht="20" thickBot="1" x14ac:dyDescent="0.3">
      <c r="A22" s="37" t="s">
        <v>33</v>
      </c>
      <c r="B22" s="38"/>
      <c r="C22" s="38"/>
      <c r="D22" s="39"/>
    </row>
    <row r="23" spans="1:10" ht="17" thickBot="1" x14ac:dyDescent="0.25">
      <c r="A23" s="2"/>
      <c r="B23" s="9" t="s">
        <v>22</v>
      </c>
      <c r="C23" s="3" t="s">
        <v>23</v>
      </c>
      <c r="D23" s="9" t="s">
        <v>24</v>
      </c>
    </row>
    <row r="24" spans="1:10" x14ac:dyDescent="0.2">
      <c r="A24" s="24" t="s">
        <v>0</v>
      </c>
      <c r="B24" s="26" t="s">
        <v>25</v>
      </c>
      <c r="C24" s="28">
        <v>3</v>
      </c>
      <c r="D24" s="30">
        <f>C24*'Glidecoat Costs'!D3</f>
        <v>38.910000000000004</v>
      </c>
    </row>
    <row r="25" spans="1:10" x14ac:dyDescent="0.2">
      <c r="A25" s="25" t="s">
        <v>1</v>
      </c>
      <c r="B25" s="27" t="s">
        <v>25</v>
      </c>
      <c r="C25" s="29">
        <f>3</f>
        <v>3</v>
      </c>
      <c r="D25" s="31">
        <f>C25*'Glidecoat Costs'!D4</f>
        <v>38.910000000000004</v>
      </c>
    </row>
    <row r="26" spans="1:10" x14ac:dyDescent="0.2">
      <c r="A26" s="25" t="s">
        <v>11</v>
      </c>
      <c r="B26" s="27" t="s">
        <v>25</v>
      </c>
      <c r="C26" s="29">
        <v>3</v>
      </c>
      <c r="D26" s="31">
        <f>C26*'Glidecoat Costs'!D5</f>
        <v>38.910000000000004</v>
      </c>
    </row>
    <row r="27" spans="1:10" x14ac:dyDescent="0.2">
      <c r="A27" s="25" t="s">
        <v>2</v>
      </c>
      <c r="B27" s="27" t="s">
        <v>29</v>
      </c>
      <c r="C27" s="29">
        <v>1</v>
      </c>
      <c r="D27" s="31">
        <f>C27*'Glidecoat Costs'!D6</f>
        <v>9.7200000000000006</v>
      </c>
    </row>
    <row r="28" spans="1:10" x14ac:dyDescent="0.2">
      <c r="A28" s="25" t="s">
        <v>3</v>
      </c>
      <c r="B28" s="27"/>
      <c r="C28" s="29">
        <v>18</v>
      </c>
      <c r="D28" s="31">
        <f>C28*'Glidecoat Costs'!D7</f>
        <v>58.320000000000007</v>
      </c>
    </row>
    <row r="29" spans="1:10" x14ac:dyDescent="0.2">
      <c r="A29" s="25" t="s">
        <v>4</v>
      </c>
      <c r="B29" s="27"/>
      <c r="C29" s="29">
        <v>50</v>
      </c>
      <c r="D29" s="31">
        <f>C29*'Glidecoat Costs'!D8</f>
        <v>65</v>
      </c>
    </row>
    <row r="30" spans="1:10" hidden="1" x14ac:dyDescent="0.2">
      <c r="A30" s="25" t="s">
        <v>5</v>
      </c>
      <c r="B30" s="27"/>
      <c r="C30" s="29"/>
      <c r="D30" s="31"/>
    </row>
    <row r="31" spans="1:10" x14ac:dyDescent="0.2">
      <c r="A31" s="25" t="s">
        <v>6</v>
      </c>
      <c r="B31" s="27"/>
      <c r="C31" s="29"/>
      <c r="D31" s="31">
        <v>60</v>
      </c>
      <c r="J31" s="16"/>
    </row>
    <row r="32" spans="1:10" ht="17" thickBot="1" x14ac:dyDescent="0.25">
      <c r="A32" s="25" t="s">
        <v>7</v>
      </c>
      <c r="B32" s="27"/>
      <c r="C32" s="29"/>
      <c r="D32" s="31">
        <v>20</v>
      </c>
    </row>
    <row r="33" spans="1:5" ht="17" thickBot="1" x14ac:dyDescent="0.25">
      <c r="A33" s="6" t="s">
        <v>34</v>
      </c>
      <c r="B33" s="11"/>
      <c r="C33" s="7"/>
      <c r="D33" s="12">
        <f>SUM(D24:D32)</f>
        <v>329.77000000000004</v>
      </c>
    </row>
    <row r="34" spans="1:5" ht="17" thickBot="1" x14ac:dyDescent="0.25"/>
    <row r="35" spans="1:5" ht="17" thickBot="1" x14ac:dyDescent="0.25">
      <c r="A35" s="4" t="s">
        <v>35</v>
      </c>
      <c r="B35" s="4"/>
      <c r="C35" s="15"/>
      <c r="D35" s="17" t="s">
        <v>24</v>
      </c>
    </row>
    <row r="36" spans="1:5" ht="17" thickBot="1" x14ac:dyDescent="0.25">
      <c r="A36" s="6" t="s">
        <v>55</v>
      </c>
      <c r="B36" s="6"/>
      <c r="C36" s="47"/>
      <c r="D36" s="12">
        <f>D15+C20+D33</f>
        <v>3100.27</v>
      </c>
    </row>
    <row r="37" spans="1:5" ht="17" thickBot="1" x14ac:dyDescent="0.25">
      <c r="A37" s="6" t="s">
        <v>52</v>
      </c>
      <c r="B37" s="6"/>
      <c r="C37" s="47"/>
      <c r="D37" s="12">
        <f>$B$4-D36</f>
        <v>2149.73</v>
      </c>
    </row>
    <row r="38" spans="1:5" ht="17" thickBot="1" x14ac:dyDescent="0.25">
      <c r="A38" s="6" t="s">
        <v>53</v>
      </c>
      <c r="B38" s="6"/>
      <c r="C38" s="47"/>
      <c r="D38" s="33">
        <f>D37/$B$4</f>
        <v>0.40947238095238098</v>
      </c>
    </row>
    <row r="39" spans="1:5" ht="17" thickBot="1" x14ac:dyDescent="0.25">
      <c r="A39" s="6" t="s">
        <v>56</v>
      </c>
      <c r="B39" s="6"/>
      <c r="C39" s="47"/>
      <c r="D39" s="35">
        <f>D36/$B$2</f>
        <v>88.579142857142855</v>
      </c>
    </row>
    <row r="40" spans="1:5" ht="17" thickBot="1" x14ac:dyDescent="0.25">
      <c r="A40" s="6" t="s">
        <v>60</v>
      </c>
      <c r="B40" s="6"/>
      <c r="C40" s="47"/>
      <c r="D40" s="35">
        <f>B5-D39</f>
        <v>61.420857142857145</v>
      </c>
    </row>
    <row r="41" spans="1:5" ht="17" thickBot="1" x14ac:dyDescent="0.25"/>
    <row r="42" spans="1:5" ht="117" customHeight="1" thickBot="1" x14ac:dyDescent="0.25">
      <c r="A42" s="23" t="s">
        <v>48</v>
      </c>
      <c r="B42" s="42" t="s">
        <v>58</v>
      </c>
      <c r="C42" s="42"/>
      <c r="D42" s="42"/>
      <c r="E42" s="43"/>
    </row>
  </sheetData>
  <mergeCells count="5">
    <mergeCell ref="A10:D10"/>
    <mergeCell ref="B8:C8"/>
    <mergeCell ref="B42:E42"/>
    <mergeCell ref="A22:D22"/>
    <mergeCell ref="A17:C17"/>
  </mergeCell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C84EEF41-9504-DA4D-A0BE-A5023A946C33}">
          <x14:formula1>
            <xm:f>'Glidecoat Costs'!$G$3:$G$6</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936F-6D53-6048-94B3-5E4826B31620}">
  <dimension ref="B3:G24"/>
  <sheetViews>
    <sheetView workbookViewId="0">
      <selection activeCell="M17" sqref="M17"/>
    </sheetView>
  </sheetViews>
  <sheetFormatPr baseColWidth="10" defaultRowHeight="16" x14ac:dyDescent="0.2"/>
  <cols>
    <col min="2" max="2" width="30.1640625" bestFit="1" customWidth="1"/>
    <col min="3" max="3" width="17.1640625" customWidth="1"/>
  </cols>
  <sheetData>
    <row r="3" spans="2:7" x14ac:dyDescent="0.2">
      <c r="B3" t="s">
        <v>26</v>
      </c>
      <c r="C3" s="1"/>
      <c r="D3" s="1">
        <v>12.97</v>
      </c>
      <c r="G3" t="s">
        <v>40</v>
      </c>
    </row>
    <row r="4" spans="2:7" x14ac:dyDescent="0.2">
      <c r="B4" t="s">
        <v>27</v>
      </c>
      <c r="C4" s="1"/>
      <c r="D4" s="1">
        <v>12.97</v>
      </c>
      <c r="G4" t="s">
        <v>41</v>
      </c>
    </row>
    <row r="5" spans="2:7" x14ac:dyDescent="0.2">
      <c r="B5" t="s">
        <v>28</v>
      </c>
      <c r="C5" s="1"/>
      <c r="D5" s="1">
        <v>12.97</v>
      </c>
      <c r="G5" t="s">
        <v>42</v>
      </c>
    </row>
    <row r="6" spans="2:7" x14ac:dyDescent="0.2">
      <c r="B6" t="s">
        <v>30</v>
      </c>
      <c r="C6" s="1"/>
      <c r="D6" s="1">
        <v>9.7200000000000006</v>
      </c>
      <c r="G6" t="s">
        <v>43</v>
      </c>
    </row>
    <row r="7" spans="2:7" x14ac:dyDescent="0.2">
      <c r="B7" t="s">
        <v>31</v>
      </c>
      <c r="C7" s="1"/>
      <c r="D7" s="1">
        <v>3.24</v>
      </c>
    </row>
    <row r="8" spans="2:7" x14ac:dyDescent="0.2">
      <c r="B8" t="s">
        <v>32</v>
      </c>
      <c r="C8" s="1"/>
      <c r="D8" s="1">
        <v>1.3</v>
      </c>
    </row>
    <row r="9" spans="2:7" x14ac:dyDescent="0.2">
      <c r="B9" t="s">
        <v>36</v>
      </c>
      <c r="C9" s="1"/>
      <c r="D9" s="1">
        <v>711.75</v>
      </c>
    </row>
    <row r="10" spans="2:7" x14ac:dyDescent="0.2">
      <c r="B10" t="s">
        <v>50</v>
      </c>
      <c r="C10" s="1"/>
      <c r="D10" s="1">
        <v>191.75</v>
      </c>
    </row>
    <row r="11" spans="2:7" x14ac:dyDescent="0.2">
      <c r="B11" t="s">
        <v>51</v>
      </c>
      <c r="C11" s="1"/>
      <c r="D11" s="1">
        <v>55.25</v>
      </c>
    </row>
    <row r="12" spans="2:7" x14ac:dyDescent="0.2">
      <c r="C12" s="1"/>
      <c r="D12" s="1"/>
    </row>
    <row r="13" spans="2:7" x14ac:dyDescent="0.2">
      <c r="C13" s="1"/>
      <c r="D13" s="1"/>
    </row>
    <row r="14" spans="2:7" x14ac:dyDescent="0.2">
      <c r="C14" s="1"/>
      <c r="D14" s="1"/>
    </row>
    <row r="15" spans="2:7" x14ac:dyDescent="0.2">
      <c r="C15" s="1"/>
      <c r="D15" s="1"/>
    </row>
    <row r="16" spans="2:7" x14ac:dyDescent="0.2">
      <c r="C16" s="1"/>
      <c r="D16" s="1"/>
    </row>
    <row r="17" spans="3:4" x14ac:dyDescent="0.2">
      <c r="C17" s="1"/>
      <c r="D17" s="1"/>
    </row>
    <row r="18" spans="3:4" x14ac:dyDescent="0.2">
      <c r="C18" s="1"/>
      <c r="D18" s="1"/>
    </row>
    <row r="19" spans="3:4" x14ac:dyDescent="0.2">
      <c r="C19" s="1"/>
      <c r="D19" s="1"/>
    </row>
    <row r="20" spans="3:4" x14ac:dyDescent="0.2">
      <c r="C20" s="1"/>
      <c r="D20" s="1"/>
    </row>
    <row r="21" spans="3:4" x14ac:dyDescent="0.2">
      <c r="C21" s="1"/>
      <c r="D21" s="1"/>
    </row>
    <row r="22" spans="3:4" x14ac:dyDescent="0.2">
      <c r="C22" s="1"/>
      <c r="D22" s="1"/>
    </row>
    <row r="23" spans="3:4" x14ac:dyDescent="0.2">
      <c r="C23" s="1"/>
      <c r="D23" s="1"/>
    </row>
    <row r="24" spans="3:4" x14ac:dyDescent="0.2">
      <c r="C24" s="1"/>
      <c r="D24"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Marlago 35</vt:lpstr>
      <vt:lpstr>Glidecoat 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Westhorpe</dc:creator>
  <cp:lastModifiedBy>Paul  Westhorpe</cp:lastModifiedBy>
  <cp:lastPrinted>2019-01-07T20:50:20Z</cp:lastPrinted>
  <dcterms:created xsi:type="dcterms:W3CDTF">2018-09-21T17:23:01Z</dcterms:created>
  <dcterms:modified xsi:type="dcterms:W3CDTF">2019-03-20T19:54:43Z</dcterms:modified>
</cp:coreProperties>
</file>