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1"/>
  <workbookPr defaultThemeVersion="166925"/>
  <mc:AlternateContent xmlns:mc="http://schemas.openxmlformats.org/markup-compatibility/2006">
    <mc:Choice Requires="x15">
      <x15ac:absPath xmlns:x15ac="http://schemas.microsoft.com/office/spreadsheetml/2010/11/ac" url="/Users/kylewesthorpe/Dropbox/Glidecoat/Detailing/38 Scout/"/>
    </mc:Choice>
  </mc:AlternateContent>
  <xr:revisionPtr revIDLastSave="0" documentId="8_{3EEB4E77-36BA-EE4D-BFC2-C1CB21EC70AA}" xr6:coauthVersionLast="41" xr6:coauthVersionMax="41" xr10:uidLastSave="{00000000-0000-0000-0000-000000000000}"/>
  <bookViews>
    <workbookView xWindow="3760" yWindow="460" windowWidth="29160" windowHeight="19540" xr2:uid="{DD08BB9E-B4A6-5C4B-95BF-2B82C3E8500B}"/>
  </bookViews>
  <sheets>
    <sheet name="38' Scout" sheetId="1" r:id="rId1"/>
    <sheet name="Glidecoat Costs" sheetId="2"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5" i="1" l="1"/>
  <c r="C15" i="1"/>
  <c r="D13" i="1"/>
  <c r="D30" i="1" l="1"/>
  <c r="B6" i="1" l="1"/>
  <c r="C19" i="1" l="1"/>
  <c r="D26" i="1" l="1"/>
  <c r="C20" i="1" l="1"/>
  <c r="D29" i="1"/>
  <c r="D28" i="1"/>
  <c r="D27" i="1"/>
  <c r="D25" i="1"/>
  <c r="D24" i="1" l="1"/>
  <c r="D33" i="1" s="1"/>
  <c r="B14" i="1"/>
  <c r="D14" i="1" s="1"/>
  <c r="D36" i="1" l="1"/>
  <c r="D37" i="1" l="1"/>
  <c r="D38" i="1" s="1"/>
  <c r="D39" i="1"/>
  <c r="D40" i="1" s="1"/>
</calcChain>
</file>

<file path=xl/sharedStrings.xml><?xml version="1.0" encoding="utf-8"?>
<sst xmlns="http://schemas.openxmlformats.org/spreadsheetml/2006/main" count="69" uniqueCount="63">
  <si>
    <t>Compound</t>
  </si>
  <si>
    <t>Surface Wipe</t>
  </si>
  <si>
    <t>Wash</t>
  </si>
  <si>
    <t>Sponges</t>
  </si>
  <si>
    <t>Microfibers</t>
  </si>
  <si>
    <t>Pads</t>
  </si>
  <si>
    <t>Gas</t>
  </si>
  <si>
    <t>Labor</t>
  </si>
  <si>
    <t>Polish</t>
  </si>
  <si>
    <t>Product</t>
  </si>
  <si>
    <t>Size</t>
  </si>
  <si>
    <t>Nano Ceramic Top Coating</t>
  </si>
  <si>
    <t>Dealer Cost (35%)</t>
  </si>
  <si>
    <t>Daily/Hourly Rate</t>
  </si>
  <si>
    <t>Total</t>
  </si>
  <si>
    <t>Product Total</t>
  </si>
  <si>
    <t>Labor Total</t>
  </si>
  <si>
    <t>Hours/Days</t>
  </si>
  <si>
    <t xml:space="preserve">Size </t>
  </si>
  <si>
    <t>No. of Bottles</t>
  </si>
  <si>
    <t>Dealer Cost</t>
  </si>
  <si>
    <t>16 oz</t>
  </si>
  <si>
    <t>Compound - 16 oz</t>
  </si>
  <si>
    <t>Surface Wipe - 16 oz</t>
  </si>
  <si>
    <t>Polish - 16 oz</t>
  </si>
  <si>
    <t>12 oz</t>
  </si>
  <si>
    <t>Wash - 12 oz</t>
  </si>
  <si>
    <t>Sponges (Per Sponge)</t>
  </si>
  <si>
    <t>Microfiber Towels (Per Towel)</t>
  </si>
  <si>
    <t>Miscellaneous</t>
  </si>
  <si>
    <t>Miscellaneous Total</t>
  </si>
  <si>
    <t>Project Total</t>
  </si>
  <si>
    <t>Nano Ceramic Top Coating - 1 Liter</t>
  </si>
  <si>
    <t>Boat Brand</t>
  </si>
  <si>
    <t>Boat Condition</t>
  </si>
  <si>
    <t>Poor</t>
  </si>
  <si>
    <t>Average</t>
  </si>
  <si>
    <t>Good</t>
  </si>
  <si>
    <t>New</t>
  </si>
  <si>
    <t>Price</t>
  </si>
  <si>
    <t>Location</t>
  </si>
  <si>
    <t>Project Details</t>
  </si>
  <si>
    <t>Project Notes</t>
  </si>
  <si>
    <t>Nano Ceramic Top Coating - 250ml</t>
  </si>
  <si>
    <t>Nano Ceramic Top Coating - 50 ml</t>
  </si>
  <si>
    <t>Meals &amp; Food Expenses</t>
  </si>
  <si>
    <t>Profit/Loss</t>
  </si>
  <si>
    <t>Profit Margin</t>
  </si>
  <si>
    <t>Date</t>
  </si>
  <si>
    <t>Scout</t>
  </si>
  <si>
    <t>Ft. Lauderdale</t>
  </si>
  <si>
    <t>Nano Ceramic Top Coating - 120 ml</t>
  </si>
  <si>
    <t>600 ml</t>
  </si>
  <si>
    <t xml:space="preserve">We received the recommendation to use CLR to remove the salt build up on the hull. After CLR wipe down and wash, we only needed one (1) compounding step on the hull. Gloss meter readings jumped from a wide range of number to a consistent 90's and 100. 
Took approximately 2 hours to complete the engine casings. </t>
  </si>
  <si>
    <t xml:space="preserve">The boat previously attempted to apply gTechniq to the hull and only finished about half of the boat. The project included applying to black hull, transom, enging casings, windshield, navigation and edge of the t-top. 
</t>
  </si>
  <si>
    <t>Price Per Foot</t>
  </si>
  <si>
    <t>Total Cost</t>
  </si>
  <si>
    <t>Cost Per Foot</t>
  </si>
  <si>
    <t>Profit Per Foot</t>
  </si>
  <si>
    <t>Ceramic Coating</t>
  </si>
  <si>
    <t>Travel Time</t>
  </si>
  <si>
    <t>Restoration &amp; Application</t>
  </si>
  <si>
    <t>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</si>
</sst>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4" x14ac:knownFonts="1">
    <font>
      <sz val="12"/>
      <color theme="1"/>
      <name val="Calibri"/>
      <family val="2"/>
      <scheme val="minor"/>
    </font>
    <font>
      <sz val="12"/>
      <color theme="1"/>
      <name val="Calibri"/>
      <family val="2"/>
      <scheme val="minor"/>
    </font>
    <font>
      <b/>
      <sz val="12"/>
      <color theme="1"/>
      <name val="Calibri"/>
      <family val="2"/>
      <scheme val="minor"/>
    </font>
    <font>
      <b/>
      <sz val="14"/>
      <color theme="1"/>
      <name val="Calibri"/>
      <family val="2"/>
      <scheme val="minor"/>
    </font>
  </fonts>
  <fills count="2">
    <fill>
      <patternFill patternType="none"/>
    </fill>
    <fill>
      <patternFill patternType="gray125"/>
    </fill>
  </fills>
  <borders count="20">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54">
    <xf numFmtId="0" fontId="0" fillId="0" borderId="0" xfId="0"/>
    <xf numFmtId="44" fontId="0" fillId="0" borderId="0" xfId="1" applyFont="1"/>
    <xf numFmtId="0" fontId="0" fillId="0" borderId="3" xfId="0" applyBorder="1"/>
    <xf numFmtId="0" fontId="0" fillId="0" borderId="0" xfId="0" applyBorder="1"/>
    <xf numFmtId="0" fontId="0" fillId="0" borderId="4" xfId="0" applyBorder="1"/>
    <xf numFmtId="0" fontId="0" fillId="0" borderId="7" xfId="0" applyBorder="1"/>
    <xf numFmtId="0" fontId="0" fillId="0" borderId="8" xfId="0" applyBorder="1"/>
    <xf numFmtId="0" fontId="2" fillId="0" borderId="7" xfId="0" applyFont="1" applyBorder="1"/>
    <xf numFmtId="0" fontId="2" fillId="0" borderId="8" xfId="0" applyFont="1" applyBorder="1"/>
    <xf numFmtId="44" fontId="2" fillId="0" borderId="9" xfId="1" applyFont="1" applyBorder="1"/>
    <xf numFmtId="0" fontId="0" fillId="0" borderId="10" xfId="0" applyBorder="1"/>
    <xf numFmtId="0" fontId="0" fillId="0" borderId="11" xfId="0" applyBorder="1"/>
    <xf numFmtId="0" fontId="2" fillId="0" borderId="1" xfId="0" applyFont="1" applyBorder="1"/>
    <xf numFmtId="44" fontId="2" fillId="0" borderId="1" xfId="0" applyNumberFormat="1" applyFont="1" applyBorder="1"/>
    <xf numFmtId="0" fontId="0" fillId="0" borderId="12" xfId="0" applyBorder="1"/>
    <xf numFmtId="0" fontId="0" fillId="0" borderId="9" xfId="0" applyBorder="1"/>
    <xf numFmtId="0" fontId="0" fillId="0" borderId="0" xfId="0" applyAlignment="1">
      <alignment wrapText="1"/>
    </xf>
    <xf numFmtId="0" fontId="0" fillId="0" borderId="1" xfId="0" applyBorder="1"/>
    <xf numFmtId="44" fontId="0" fillId="0" borderId="4" xfId="1" applyFont="1" applyBorder="1" applyAlignment="1">
      <alignment horizontal="right"/>
    </xf>
    <xf numFmtId="0" fontId="0" fillId="0" borderId="9" xfId="0" applyBorder="1" applyAlignment="1">
      <alignment horizontal="left"/>
    </xf>
    <xf numFmtId="0" fontId="0" fillId="0" borderId="4" xfId="0" applyBorder="1" applyAlignment="1">
      <alignment horizontal="left"/>
    </xf>
    <xf numFmtId="0" fontId="0" fillId="0" borderId="12" xfId="0" applyBorder="1" applyAlignment="1">
      <alignment vertical="center"/>
    </xf>
    <xf numFmtId="0" fontId="0" fillId="0" borderId="2" xfId="0" applyBorder="1" applyAlignment="1">
      <alignment horizontal="left"/>
    </xf>
    <xf numFmtId="0" fontId="2" fillId="0" borderId="7" xfId="0" applyFont="1" applyBorder="1" applyAlignment="1">
      <alignment horizontal="left" vertical="center"/>
    </xf>
    <xf numFmtId="0" fontId="0" fillId="0" borderId="13" xfId="0" applyBorder="1"/>
    <xf numFmtId="0" fontId="0" fillId="0" borderId="14" xfId="0" applyBorder="1"/>
    <xf numFmtId="0" fontId="0" fillId="0" borderId="15" xfId="0" applyBorder="1"/>
    <xf numFmtId="0" fontId="0" fillId="0" borderId="16" xfId="0" applyBorder="1"/>
    <xf numFmtId="44" fontId="0" fillId="0" borderId="17" xfId="1" applyFont="1" applyBorder="1"/>
    <xf numFmtId="44" fontId="0" fillId="0" borderId="18" xfId="1" applyFont="1" applyBorder="1"/>
    <xf numFmtId="44" fontId="0" fillId="0" borderId="15" xfId="1" applyFont="1" applyBorder="1"/>
    <xf numFmtId="0" fontId="0" fillId="0" borderId="5" xfId="0" applyBorder="1" applyAlignment="1">
      <alignment wrapText="1"/>
    </xf>
    <xf numFmtId="44" fontId="0" fillId="0" borderId="17" xfId="0" applyNumberFormat="1" applyBorder="1"/>
    <xf numFmtId="44" fontId="0" fillId="0" borderId="0" xfId="0" applyNumberFormat="1"/>
    <xf numFmtId="44" fontId="0" fillId="0" borderId="1" xfId="1" applyFont="1" applyBorder="1"/>
    <xf numFmtId="9" fontId="2" fillId="0" borderId="1" xfId="0" applyNumberFormat="1" applyFont="1" applyBorder="1"/>
    <xf numFmtId="14" fontId="0" fillId="0" borderId="1" xfId="1" applyNumberFormat="1" applyFont="1" applyBorder="1" applyAlignment="1">
      <alignment horizontal="right"/>
    </xf>
    <xf numFmtId="44" fontId="0" fillId="0" borderId="1" xfId="1" applyFont="1" applyBorder="1" applyAlignment="1">
      <alignment horizontal="right"/>
    </xf>
    <xf numFmtId="0" fontId="2" fillId="0" borderId="6" xfId="0" applyFont="1" applyBorder="1"/>
    <xf numFmtId="0" fontId="2" fillId="0" borderId="12" xfId="0" applyFont="1" applyBorder="1"/>
    <xf numFmtId="44" fontId="2" fillId="0" borderId="1" xfId="1" applyFont="1" applyBorder="1"/>
    <xf numFmtId="44" fontId="2" fillId="0" borderId="12" xfId="0" applyNumberFormat="1" applyFont="1" applyBorder="1"/>
    <xf numFmtId="0" fontId="3" fillId="0" borderId="7" xfId="0" applyFont="1" applyBorder="1" applyAlignment="1"/>
    <xf numFmtId="0" fontId="3" fillId="0" borderId="8" xfId="0" applyFont="1" applyBorder="1" applyAlignment="1"/>
    <xf numFmtId="0" fontId="3" fillId="0" borderId="9" xfId="0" applyFont="1" applyBorder="1" applyAlignment="1"/>
    <xf numFmtId="0" fontId="0" fillId="0" borderId="19" xfId="0" applyBorder="1"/>
    <xf numFmtId="44" fontId="2" fillId="0" borderId="9" xfId="0" applyNumberFormat="1" applyFont="1" applyBorder="1"/>
    <xf numFmtId="0" fontId="3" fillId="0" borderId="7" xfId="0" applyFont="1" applyBorder="1" applyAlignment="1">
      <alignment horizontal="center"/>
    </xf>
    <xf numFmtId="0" fontId="3" fillId="0" borderId="8" xfId="0" applyFont="1" applyBorder="1" applyAlignment="1">
      <alignment horizontal="center"/>
    </xf>
    <xf numFmtId="0" fontId="3" fillId="0" borderId="9" xfId="0" applyFont="1" applyBorder="1" applyAlignment="1">
      <alignment horizontal="center"/>
    </xf>
    <xf numFmtId="0" fontId="0" fillId="0" borderId="8" xfId="0" applyBorder="1" applyAlignment="1">
      <alignment horizontal="left" vertical="top" wrapText="1"/>
    </xf>
    <xf numFmtId="0" fontId="0" fillId="0" borderId="9" xfId="0" applyBorder="1" applyAlignment="1">
      <alignment horizontal="left" vertical="top" wrapText="1"/>
    </xf>
    <xf numFmtId="0" fontId="0" fillId="0" borderId="7" xfId="0" applyBorder="1" applyAlignment="1">
      <alignment horizontal="left" vertical="top" wrapText="1"/>
    </xf>
    <xf numFmtId="44" fontId="0" fillId="0" borderId="9" xfId="1" applyFont="1" applyBorder="1"/>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23891B-DA7B-F04B-834C-8B5BA488A714}">
  <dimension ref="A1:J42"/>
  <sheetViews>
    <sheetView tabSelected="1" workbookViewId="0">
      <selection activeCell="H6" sqref="H6"/>
    </sheetView>
  </sheetViews>
  <sheetFormatPr baseColWidth="10" defaultRowHeight="16" x14ac:dyDescent="0.2"/>
  <cols>
    <col min="1" max="1" width="23.1640625" customWidth="1"/>
    <col min="2" max="2" width="19.5" customWidth="1"/>
    <col min="3" max="3" width="16.6640625" customWidth="1"/>
    <col min="4" max="4" width="17.1640625" customWidth="1"/>
    <col min="5" max="5" width="12.33203125" customWidth="1"/>
  </cols>
  <sheetData>
    <row r="1" spans="1:4" ht="17" thickBot="1" x14ac:dyDescent="0.25">
      <c r="A1" s="17" t="s">
        <v>33</v>
      </c>
      <c r="B1" s="15" t="s">
        <v>49</v>
      </c>
    </row>
    <row r="2" spans="1:4" ht="17" thickBot="1" x14ac:dyDescent="0.25">
      <c r="A2" s="17" t="s">
        <v>10</v>
      </c>
      <c r="B2" s="19">
        <v>38</v>
      </c>
    </row>
    <row r="3" spans="1:4" ht="17" thickBot="1" x14ac:dyDescent="0.25">
      <c r="A3" s="11" t="s">
        <v>62</v>
      </c>
      <c r="B3" s="20">
        <v>2017</v>
      </c>
    </row>
    <row r="4" spans="1:4" ht="17" thickBot="1" x14ac:dyDescent="0.25">
      <c r="A4" s="17" t="s">
        <v>34</v>
      </c>
      <c r="B4" s="19" t="s">
        <v>37</v>
      </c>
    </row>
    <row r="5" spans="1:4" ht="17" thickBot="1" x14ac:dyDescent="0.25">
      <c r="A5" s="17" t="s">
        <v>39</v>
      </c>
      <c r="B5" s="18">
        <v>3000</v>
      </c>
      <c r="C5" s="33"/>
    </row>
    <row r="6" spans="1:4" ht="17" thickBot="1" x14ac:dyDescent="0.25">
      <c r="A6" s="17" t="s">
        <v>55</v>
      </c>
      <c r="B6" s="37">
        <f>B5/B2</f>
        <v>78.94736842105263</v>
      </c>
      <c r="C6" s="33"/>
    </row>
    <row r="7" spans="1:4" ht="17" thickBot="1" x14ac:dyDescent="0.25">
      <c r="A7" s="11" t="s">
        <v>48</v>
      </c>
      <c r="B7" s="36">
        <v>43437</v>
      </c>
      <c r="C7" s="33"/>
    </row>
    <row r="8" spans="1:4" ht="17" thickBot="1" x14ac:dyDescent="0.25">
      <c r="A8" s="17" t="s">
        <v>40</v>
      </c>
      <c r="B8" s="22" t="s">
        <v>50</v>
      </c>
    </row>
    <row r="9" spans="1:4" ht="67" customHeight="1" thickBot="1" x14ac:dyDescent="0.25">
      <c r="A9" s="21" t="s">
        <v>41</v>
      </c>
      <c r="B9" s="52" t="s">
        <v>54</v>
      </c>
      <c r="C9" s="50"/>
      <c r="D9" s="51"/>
    </row>
    <row r="10" spans="1:4" ht="17" thickBot="1" x14ac:dyDescent="0.25"/>
    <row r="11" spans="1:4" ht="20" thickBot="1" x14ac:dyDescent="0.3">
      <c r="A11" s="47" t="s">
        <v>7</v>
      </c>
      <c r="B11" s="48"/>
      <c r="C11" s="48"/>
      <c r="D11" s="49"/>
    </row>
    <row r="12" spans="1:4" ht="17" thickBot="1" x14ac:dyDescent="0.25">
      <c r="A12" s="2"/>
      <c r="B12" s="10" t="s">
        <v>13</v>
      </c>
      <c r="C12" s="10" t="s">
        <v>17</v>
      </c>
      <c r="D12" s="10" t="s">
        <v>14</v>
      </c>
    </row>
    <row r="13" spans="1:4" ht="17" thickBot="1" x14ac:dyDescent="0.25">
      <c r="A13" s="5" t="s">
        <v>60</v>
      </c>
      <c r="B13" s="34">
        <v>22.5</v>
      </c>
      <c r="C13" s="17">
        <v>10</v>
      </c>
      <c r="D13" s="53">
        <f>C13*B13</f>
        <v>225</v>
      </c>
    </row>
    <row r="14" spans="1:4" ht="17" thickBot="1" x14ac:dyDescent="0.25">
      <c r="A14" s="24" t="s">
        <v>61</v>
      </c>
      <c r="B14" s="30">
        <f>22.5</f>
        <v>22.5</v>
      </c>
      <c r="C14" s="26">
        <v>37</v>
      </c>
      <c r="D14" s="32">
        <f>C14*B14</f>
        <v>832.5</v>
      </c>
    </row>
    <row r="15" spans="1:4" ht="17" thickBot="1" x14ac:dyDescent="0.25">
      <c r="A15" s="7" t="s">
        <v>16</v>
      </c>
      <c r="B15" s="12"/>
      <c r="C15" s="12">
        <f>SUM(C13:C14)</f>
        <v>47</v>
      </c>
      <c r="D15" s="46">
        <f>C15*B14</f>
        <v>1057.5</v>
      </c>
    </row>
    <row r="16" spans="1:4" ht="17" thickBot="1" x14ac:dyDescent="0.25"/>
    <row r="17" spans="1:10" ht="20" thickBot="1" x14ac:dyDescent="0.3">
      <c r="A17" s="47" t="s">
        <v>59</v>
      </c>
      <c r="B17" s="48"/>
      <c r="C17" s="49"/>
    </row>
    <row r="18" spans="1:10" ht="17" thickBot="1" x14ac:dyDescent="0.25">
      <c r="A18" s="5" t="s">
        <v>9</v>
      </c>
      <c r="B18" s="17" t="s">
        <v>10</v>
      </c>
      <c r="C18" s="17" t="s">
        <v>12</v>
      </c>
    </row>
    <row r="19" spans="1:10" ht="35" thickBot="1" x14ac:dyDescent="0.25">
      <c r="A19" s="31" t="s">
        <v>11</v>
      </c>
      <c r="B19" s="14" t="s">
        <v>52</v>
      </c>
      <c r="C19" s="34">
        <f>'Glidecoat Costs'!D10*2+'Glidecoat Costs'!D12*2</f>
        <v>494</v>
      </c>
    </row>
    <row r="20" spans="1:10" ht="17" thickBot="1" x14ac:dyDescent="0.25">
      <c r="A20" s="7" t="s">
        <v>15</v>
      </c>
      <c r="B20" s="8"/>
      <c r="C20" s="9">
        <f>C19</f>
        <v>494</v>
      </c>
    </row>
    <row r="21" spans="1:10" ht="17" thickBot="1" x14ac:dyDescent="0.25"/>
    <row r="22" spans="1:10" ht="20" thickBot="1" x14ac:dyDescent="0.3">
      <c r="A22" s="42" t="s">
        <v>29</v>
      </c>
      <c r="B22" s="43"/>
      <c r="C22" s="43"/>
      <c r="D22" s="44"/>
    </row>
    <row r="23" spans="1:10" ht="17" thickBot="1" x14ac:dyDescent="0.25">
      <c r="A23" s="2"/>
      <c r="B23" s="10" t="s">
        <v>18</v>
      </c>
      <c r="C23" s="3" t="s">
        <v>19</v>
      </c>
      <c r="D23" s="4" t="s">
        <v>20</v>
      </c>
    </row>
    <row r="24" spans="1:10" x14ac:dyDescent="0.2">
      <c r="A24" s="24" t="s">
        <v>0</v>
      </c>
      <c r="B24" s="26" t="s">
        <v>21</v>
      </c>
      <c r="C24" s="26">
        <v>2</v>
      </c>
      <c r="D24" s="28">
        <f>C24*'Glidecoat Costs'!D3</f>
        <v>25.94</v>
      </c>
    </row>
    <row r="25" spans="1:10" x14ac:dyDescent="0.2">
      <c r="A25" s="25" t="s">
        <v>1</v>
      </c>
      <c r="B25" s="27" t="s">
        <v>21</v>
      </c>
      <c r="C25" s="27">
        <v>2</v>
      </c>
      <c r="D25" s="29">
        <f>C25*'Glidecoat Costs'!D4</f>
        <v>25.94</v>
      </c>
    </row>
    <row r="26" spans="1:10" x14ac:dyDescent="0.2">
      <c r="A26" s="25" t="s">
        <v>8</v>
      </c>
      <c r="B26" s="27" t="s">
        <v>21</v>
      </c>
      <c r="C26" s="27">
        <v>1</v>
      </c>
      <c r="D26" s="29">
        <f>'Glidecoat Costs'!D5</f>
        <v>12.97</v>
      </c>
    </row>
    <row r="27" spans="1:10" hidden="1" x14ac:dyDescent="0.2">
      <c r="A27" s="25" t="s">
        <v>2</v>
      </c>
      <c r="B27" s="27" t="s">
        <v>25</v>
      </c>
      <c r="C27" s="27">
        <v>0</v>
      </c>
      <c r="D27" s="29">
        <f>'38'' Scout'!C27*'Glidecoat Costs'!D6</f>
        <v>0</v>
      </c>
    </row>
    <row r="28" spans="1:10" x14ac:dyDescent="0.2">
      <c r="A28" s="25" t="s">
        <v>3</v>
      </c>
      <c r="B28" s="27"/>
      <c r="C28" s="27">
        <v>16</v>
      </c>
      <c r="D28" s="29">
        <f>C28*'Glidecoat Costs'!D7</f>
        <v>51.84</v>
      </c>
    </row>
    <row r="29" spans="1:10" x14ac:dyDescent="0.2">
      <c r="A29" s="25" t="s">
        <v>4</v>
      </c>
      <c r="B29" s="27"/>
      <c r="C29" s="27">
        <v>40</v>
      </c>
      <c r="D29" s="29">
        <f>C29*'Glidecoat Costs'!D8</f>
        <v>52</v>
      </c>
    </row>
    <row r="30" spans="1:10" x14ac:dyDescent="0.2">
      <c r="A30" s="25" t="s">
        <v>5</v>
      </c>
      <c r="B30" s="27"/>
      <c r="C30" s="27">
        <v>3</v>
      </c>
      <c r="D30" s="29">
        <f>C30*'Glidecoat Costs'!D13</f>
        <v>30</v>
      </c>
    </row>
    <row r="31" spans="1:10" x14ac:dyDescent="0.2">
      <c r="A31" s="25" t="s">
        <v>6</v>
      </c>
      <c r="B31" s="27"/>
      <c r="C31" s="27"/>
      <c r="D31" s="29">
        <v>50</v>
      </c>
      <c r="J31" s="16"/>
    </row>
    <row r="32" spans="1:10" ht="17" thickBot="1" x14ac:dyDescent="0.25">
      <c r="A32" s="25" t="s">
        <v>45</v>
      </c>
      <c r="B32" s="27"/>
      <c r="C32" s="45"/>
      <c r="D32" s="29">
        <v>33</v>
      </c>
    </row>
    <row r="33" spans="1:5" ht="17" thickBot="1" x14ac:dyDescent="0.25">
      <c r="A33" s="7" t="s">
        <v>30</v>
      </c>
      <c r="B33" s="12"/>
      <c r="C33" s="8"/>
      <c r="D33" s="13">
        <f>SUM(D24:D32)</f>
        <v>281.69</v>
      </c>
    </row>
    <row r="34" spans="1:5" ht="17" thickBot="1" x14ac:dyDescent="0.25"/>
    <row r="35" spans="1:5" ht="17" thickBot="1" x14ac:dyDescent="0.25">
      <c r="A35" s="5" t="s">
        <v>31</v>
      </c>
      <c r="B35" s="6"/>
      <c r="C35" s="6"/>
      <c r="D35" s="17" t="s">
        <v>20</v>
      </c>
    </row>
    <row r="36" spans="1:5" ht="17" thickBot="1" x14ac:dyDescent="0.25">
      <c r="A36" s="12" t="s">
        <v>56</v>
      </c>
      <c r="B36" s="8"/>
      <c r="C36" s="8"/>
      <c r="D36" s="13">
        <f>D15+C20+D33</f>
        <v>1833.19</v>
      </c>
    </row>
    <row r="37" spans="1:5" ht="17" thickBot="1" x14ac:dyDescent="0.25">
      <c r="A37" s="12" t="s">
        <v>46</v>
      </c>
      <c r="B37" s="8"/>
      <c r="C37" s="8"/>
      <c r="D37" s="13">
        <f>B5-D36</f>
        <v>1166.81</v>
      </c>
    </row>
    <row r="38" spans="1:5" ht="17" thickBot="1" x14ac:dyDescent="0.25">
      <c r="A38" s="12" t="s">
        <v>47</v>
      </c>
      <c r="B38" s="8"/>
      <c r="C38" s="8"/>
      <c r="D38" s="35">
        <f>D37/$B$5</f>
        <v>0.38893666666666665</v>
      </c>
    </row>
    <row r="39" spans="1:5" ht="17" thickBot="1" x14ac:dyDescent="0.25">
      <c r="A39" s="12" t="s">
        <v>57</v>
      </c>
      <c r="B39" s="8"/>
      <c r="C39" s="8"/>
      <c r="D39" s="40">
        <f>D36/$B$2</f>
        <v>48.24184210526316</v>
      </c>
    </row>
    <row r="40" spans="1:5" ht="17" thickBot="1" x14ac:dyDescent="0.25">
      <c r="A40" s="39" t="s">
        <v>58</v>
      </c>
      <c r="B40" s="38"/>
      <c r="C40" s="38"/>
      <c r="D40" s="41">
        <f>$B$6-D39</f>
        <v>30.70552631578947</v>
      </c>
    </row>
    <row r="41" spans="1:5" ht="17" thickBot="1" x14ac:dyDescent="0.25"/>
    <row r="42" spans="1:5" ht="88" customHeight="1" thickBot="1" x14ac:dyDescent="0.25">
      <c r="A42" s="23" t="s">
        <v>42</v>
      </c>
      <c r="B42" s="50" t="s">
        <v>53</v>
      </c>
      <c r="C42" s="50"/>
      <c r="D42" s="50"/>
      <c r="E42" s="51"/>
    </row>
  </sheetData>
  <mergeCells count="4">
    <mergeCell ref="A11:D11"/>
    <mergeCell ref="B42:E42"/>
    <mergeCell ref="B9:D9"/>
    <mergeCell ref="A17:C17"/>
  </mergeCells>
  <pageMargins left="0.7" right="0.7" top="0.75" bottom="0.75" header="0.3" footer="0.3"/>
  <pageSetup orientation="portrait" horizontalDpi="0" verticalDpi="0"/>
  <extLst>
    <ext xmlns:x14="http://schemas.microsoft.com/office/spreadsheetml/2009/9/main" uri="{CCE6A557-97BC-4b89-ADB6-D9C93CAAB3DF}">
      <x14:dataValidations xmlns:xm="http://schemas.microsoft.com/office/excel/2006/main" count="1">
        <x14:dataValidation type="list" allowBlank="1" showInputMessage="1" showErrorMessage="1" xr:uid="{C84EEF41-9504-DA4D-A0BE-A5023A946C33}">
          <x14:formula1>
            <xm:f>'Glidecoat Costs'!$G$3:$G$6</xm:f>
          </x14:formula1>
          <xm:sqref>B4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0936F-6D53-6048-94B3-5E4826B31620}">
  <dimension ref="B3:G25"/>
  <sheetViews>
    <sheetView workbookViewId="0">
      <selection activeCell="D14" sqref="D14"/>
    </sheetView>
  </sheetViews>
  <sheetFormatPr baseColWidth="10" defaultRowHeight="16" x14ac:dyDescent="0.2"/>
  <cols>
    <col min="2" max="2" width="30.1640625" bestFit="1" customWidth="1"/>
    <col min="3" max="3" width="17.1640625" customWidth="1"/>
  </cols>
  <sheetData>
    <row r="3" spans="2:7" x14ac:dyDescent="0.2">
      <c r="B3" t="s">
        <v>22</v>
      </c>
      <c r="C3" s="1"/>
      <c r="D3" s="1">
        <v>12.97</v>
      </c>
      <c r="G3" t="s">
        <v>35</v>
      </c>
    </row>
    <row r="4" spans="2:7" x14ac:dyDescent="0.2">
      <c r="B4" t="s">
        <v>23</v>
      </c>
      <c r="C4" s="1"/>
      <c r="D4" s="1">
        <v>12.97</v>
      </c>
      <c r="G4" t="s">
        <v>36</v>
      </c>
    </row>
    <row r="5" spans="2:7" x14ac:dyDescent="0.2">
      <c r="B5" t="s">
        <v>24</v>
      </c>
      <c r="C5" s="1"/>
      <c r="D5" s="1">
        <v>12.97</v>
      </c>
      <c r="G5" t="s">
        <v>37</v>
      </c>
    </row>
    <row r="6" spans="2:7" x14ac:dyDescent="0.2">
      <c r="B6" t="s">
        <v>26</v>
      </c>
      <c r="C6" s="1"/>
      <c r="D6" s="1">
        <v>9.7200000000000006</v>
      </c>
      <c r="G6" t="s">
        <v>38</v>
      </c>
    </row>
    <row r="7" spans="2:7" x14ac:dyDescent="0.2">
      <c r="B7" t="s">
        <v>27</v>
      </c>
      <c r="C7" s="1"/>
      <c r="D7" s="1">
        <v>3.24</v>
      </c>
    </row>
    <row r="8" spans="2:7" x14ac:dyDescent="0.2">
      <c r="B8" t="s">
        <v>28</v>
      </c>
      <c r="C8" s="1"/>
      <c r="D8" s="1">
        <v>1.3</v>
      </c>
    </row>
    <row r="9" spans="2:7" x14ac:dyDescent="0.2">
      <c r="B9" t="s">
        <v>32</v>
      </c>
      <c r="C9" s="1"/>
      <c r="D9" s="1">
        <v>711.75</v>
      </c>
    </row>
    <row r="10" spans="2:7" x14ac:dyDescent="0.2">
      <c r="B10" t="s">
        <v>43</v>
      </c>
      <c r="C10" s="1"/>
      <c r="D10" s="1">
        <v>191.75</v>
      </c>
    </row>
    <row r="11" spans="2:7" x14ac:dyDescent="0.2">
      <c r="B11" t="s">
        <v>51</v>
      </c>
      <c r="C11" s="1"/>
      <c r="D11" s="1"/>
    </row>
    <row r="12" spans="2:7" x14ac:dyDescent="0.2">
      <c r="B12" t="s">
        <v>44</v>
      </c>
      <c r="C12" s="1"/>
      <c r="D12" s="1">
        <v>55.25</v>
      </c>
    </row>
    <row r="13" spans="2:7" x14ac:dyDescent="0.2">
      <c r="B13" t="s">
        <v>5</v>
      </c>
      <c r="C13" s="1"/>
      <c r="D13" s="1">
        <v>10</v>
      </c>
    </row>
    <row r="14" spans="2:7" x14ac:dyDescent="0.2">
      <c r="C14" s="1"/>
      <c r="D14" s="1"/>
    </row>
    <row r="15" spans="2:7" x14ac:dyDescent="0.2">
      <c r="C15" s="1"/>
      <c r="D15" s="1"/>
    </row>
    <row r="16" spans="2:7" x14ac:dyDescent="0.2">
      <c r="C16" s="1"/>
      <c r="D16" s="1"/>
    </row>
    <row r="17" spans="3:4" x14ac:dyDescent="0.2">
      <c r="C17" s="1"/>
      <c r="D17" s="1"/>
    </row>
    <row r="18" spans="3:4" x14ac:dyDescent="0.2">
      <c r="C18" s="1"/>
      <c r="D18" s="1"/>
    </row>
    <row r="19" spans="3:4" x14ac:dyDescent="0.2">
      <c r="C19" s="1"/>
      <c r="D19" s="1"/>
    </row>
    <row r="20" spans="3:4" x14ac:dyDescent="0.2">
      <c r="C20" s="1"/>
      <c r="D20" s="1"/>
    </row>
    <row r="21" spans="3:4" x14ac:dyDescent="0.2">
      <c r="C21" s="1"/>
      <c r="D21" s="1"/>
    </row>
    <row r="22" spans="3:4" x14ac:dyDescent="0.2">
      <c r="C22" s="1"/>
      <c r="D22" s="1"/>
    </row>
    <row r="23" spans="3:4" x14ac:dyDescent="0.2">
      <c r="C23" s="1"/>
      <c r="D23" s="1"/>
    </row>
    <row r="24" spans="3:4" x14ac:dyDescent="0.2">
      <c r="C24" s="1"/>
      <c r="D24" s="1"/>
    </row>
    <row r="25" spans="3:4" x14ac:dyDescent="0.2">
      <c r="C25" s="1"/>
      <c r="D25"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38' Scout</vt:lpstr>
      <vt:lpstr>Glidecoat Costs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  Westhorpe</dc:creator>
  <cp:lastModifiedBy>Paul  Westhorpe</cp:lastModifiedBy>
  <cp:lastPrinted>2018-11-27T14:49:19Z</cp:lastPrinted>
  <dcterms:created xsi:type="dcterms:W3CDTF">2018-09-21T17:23:01Z</dcterms:created>
  <dcterms:modified xsi:type="dcterms:W3CDTF">2019-03-20T16:25:13Z</dcterms:modified>
</cp:coreProperties>
</file>